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08" yWindow="108" windowWidth="15480" windowHeight="11640"/>
  </bookViews>
  <sheets>
    <sheet name="Beregning Varmt Vand" sheetId="1" r:id="rId1"/>
  </sheets>
  <definedNames>
    <definedName name="_xlnm.Print_Area" localSheetId="0">'Beregning Varmt Vand'!$A$3:$M$48</definedName>
  </definedNames>
  <calcPr calcId="145621"/>
</workbook>
</file>

<file path=xl/calcChain.xml><?xml version="1.0" encoding="utf-8"?>
<calcChain xmlns="http://schemas.openxmlformats.org/spreadsheetml/2006/main">
  <c r="E46" i="1" l="1"/>
  <c r="E28" i="1"/>
  <c r="E8" i="1"/>
  <c r="K8" i="1" s="1"/>
  <c r="G4" i="1"/>
  <c r="E9" i="1" l="1"/>
  <c r="F9" i="1" s="1"/>
  <c r="H9" i="1" s="1"/>
  <c r="K9" i="1" s="1"/>
  <c r="K10" i="1" l="1"/>
  <c r="B22" i="1"/>
  <c r="F22" i="1"/>
  <c r="B40" i="1"/>
  <c r="F40" i="1"/>
  <c r="E26" i="1" l="1"/>
  <c r="E27" i="1" s="1"/>
  <c r="F28" i="1" s="1"/>
  <c r="H28" i="1" s="1"/>
  <c r="E44" i="1"/>
  <c r="E45" i="1" s="1"/>
  <c r="K45" i="1" s="1"/>
  <c r="H23" i="1"/>
  <c r="H41" i="1"/>
  <c r="K27" i="1" l="1"/>
  <c r="K28" i="1"/>
  <c r="F46" i="1"/>
  <c r="H46" i="1" s="1"/>
  <c r="K46" i="1" s="1"/>
  <c r="K47" i="1" s="1"/>
  <c r="K29" i="1" l="1"/>
</calcChain>
</file>

<file path=xl/sharedStrings.xml><?xml version="1.0" encoding="utf-8"?>
<sst xmlns="http://schemas.openxmlformats.org/spreadsheetml/2006/main" count="94" uniqueCount="41">
  <si>
    <r>
      <t>D</t>
    </r>
    <r>
      <rPr>
        <sz val="10"/>
        <rFont val="Arial"/>
        <family val="2"/>
      </rPr>
      <t>t</t>
    </r>
  </si>
  <si>
    <t>kcal</t>
  </si>
  <si>
    <t>kWh</t>
  </si>
  <si>
    <r>
      <t xml:space="preserve">l *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t =</t>
    </r>
  </si>
  <si>
    <t>l. pr min</t>
  </si>
  <si>
    <t>min pr tapning</t>
  </si>
  <si>
    <t>besøgende</t>
  </si>
  <si>
    <t>bade pr. besøgende</t>
  </si>
  <si>
    <t>tapninger pr. besøgende</t>
  </si>
  <si>
    <t>liter</t>
  </si>
  <si>
    <t>Varme</t>
  </si>
  <si>
    <t>Vand</t>
  </si>
  <si>
    <r>
      <t>m</t>
    </r>
    <r>
      <rPr>
        <vertAlign val="superscript"/>
        <sz val="10"/>
        <rFont val="Arial"/>
        <family val="2"/>
      </rPr>
      <t>3</t>
    </r>
  </si>
  <si>
    <t>Nuværende vandforbrug</t>
  </si>
  <si>
    <t>Nyt vandforbrug</t>
  </si>
  <si>
    <t>Håndvask</t>
  </si>
  <si>
    <t>Bruser</t>
  </si>
  <si>
    <t>min. pr. tapning</t>
  </si>
  <si>
    <t>Opvarmning af vand:</t>
  </si>
  <si>
    <t>m³</t>
  </si>
  <si>
    <t>kr.</t>
  </si>
  <si>
    <t>kWh=kcal/860</t>
  </si>
  <si>
    <t>Udgift, varme</t>
  </si>
  <si>
    <t>Udgift, vand</t>
  </si>
  <si>
    <t>Varmt vand, i alt</t>
  </si>
  <si>
    <t>min pr. bad</t>
  </si>
  <si>
    <t>Koldt vand</t>
  </si>
  <si>
    <r>
      <t>0</t>
    </r>
    <r>
      <rPr>
        <sz val="10"/>
        <rFont val="Arial"/>
      </rPr>
      <t>C</t>
    </r>
  </si>
  <si>
    <t>Varmt vand</t>
  </si>
  <si>
    <t>Delta Temp.</t>
  </si>
  <si>
    <r>
      <t>0</t>
    </r>
    <r>
      <rPr>
        <sz val="10"/>
        <rFont val="Arial"/>
      </rPr>
      <t xml:space="preserve">C  </t>
    </r>
  </si>
  <si>
    <t>m³ besparelse</t>
  </si>
  <si>
    <t>Listepriser 1.1.2011</t>
  </si>
  <si>
    <t>kr/MWh</t>
  </si>
  <si>
    <t>kr/m³</t>
  </si>
  <si>
    <t>Vandtemperatur i handvask.</t>
  </si>
  <si>
    <t>°C</t>
  </si>
  <si>
    <t>Vandtemperatur i bruser.</t>
  </si>
  <si>
    <t>Besparelse:</t>
  </si>
  <si>
    <t>Københavns Energi 2012</t>
  </si>
  <si>
    <t>Du kan rette i grønne felter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</si>
</sst>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>
    <font>
      <sz val="10"/>
      <name val="Arial"/>
    </font>
    <font>
      <sz val="10"/>
      <name val="Symbol"/>
      <family val="1"/>
      <charset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 applyAlignment="1">
      <alignment horizontal="right"/>
    </xf>
    <xf numFmtId="4" fontId="0" fillId="0" borderId="4" xfId="0" applyNumberFormat="1" applyBorder="1"/>
    <xf numFmtId="4" fontId="1" fillId="0" borderId="4" xfId="0" applyNumberFormat="1" applyFon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0" applyNumberFormat="1" applyFill="1"/>
    <xf numFmtId="4" fontId="0" fillId="2" borderId="0" xfId="0" applyNumberFormat="1" applyFill="1"/>
    <xf numFmtId="4" fontId="4" fillId="0" borderId="24" xfId="0" applyNumberFormat="1" applyFont="1" applyBorder="1"/>
    <xf numFmtId="4" fontId="4" fillId="0" borderId="25" xfId="0" applyNumberFormat="1" applyFont="1" applyBorder="1"/>
    <xf numFmtId="4" fontId="0" fillId="3" borderId="6" xfId="0" applyNumberFormat="1" applyFill="1" applyBorder="1"/>
    <xf numFmtId="164" fontId="0" fillId="4" borderId="15" xfId="0" applyNumberFormat="1" applyFill="1" applyBorder="1"/>
    <xf numFmtId="164" fontId="0" fillId="4" borderId="18" xfId="0" applyNumberFormat="1" applyFill="1" applyBorder="1"/>
    <xf numFmtId="4" fontId="0" fillId="4" borderId="5" xfId="0" applyNumberFormat="1" applyFill="1" applyBorder="1"/>
    <xf numFmtId="4" fontId="0" fillId="4" borderId="0" xfId="0" applyNumberFormat="1" applyFill="1"/>
    <xf numFmtId="4" fontId="0" fillId="4" borderId="6" xfId="0" applyNumberFormat="1" applyFill="1" applyBorder="1"/>
    <xf numFmtId="4" fontId="0" fillId="5" borderId="0" xfId="0" applyNumberFormat="1" applyFill="1"/>
    <xf numFmtId="4" fontId="0" fillId="6" borderId="7" xfId="0" applyNumberFormat="1" applyFill="1" applyBorder="1"/>
    <xf numFmtId="3" fontId="0" fillId="4" borderId="11" xfId="0" applyNumberFormat="1" applyFill="1" applyBorder="1"/>
    <xf numFmtId="164" fontId="0" fillId="4" borderId="17" xfId="0" applyNumberFormat="1" applyFill="1" applyBorder="1"/>
    <xf numFmtId="164" fontId="0" fillId="2" borderId="17" xfId="0" applyNumberFormat="1" applyFill="1" applyBorder="1"/>
    <xf numFmtId="4" fontId="0" fillId="7" borderId="19" xfId="0" applyNumberFormat="1" applyFill="1" applyBorder="1"/>
    <xf numFmtId="4" fontId="0" fillId="7" borderId="20" xfId="0" applyNumberFormat="1" applyFill="1" applyBorder="1"/>
    <xf numFmtId="4" fontId="0" fillId="7" borderId="12" xfId="0" applyNumberFormat="1" applyFill="1" applyBorder="1"/>
    <xf numFmtId="4" fontId="0" fillId="7" borderId="10" xfId="0" applyNumberFormat="1" applyFill="1" applyBorder="1"/>
    <xf numFmtId="4" fontId="1" fillId="7" borderId="14" xfId="0" applyNumberFormat="1" applyFont="1" applyFill="1" applyBorder="1" applyAlignment="1">
      <alignment horizontal="right"/>
    </xf>
    <xf numFmtId="4" fontId="0" fillId="7" borderId="15" xfId="0" applyNumberFormat="1" applyFill="1" applyBorder="1"/>
    <xf numFmtId="164" fontId="0" fillId="7" borderId="20" xfId="0" applyNumberFormat="1" applyFill="1" applyBorder="1"/>
    <xf numFmtId="4" fontId="3" fillId="7" borderId="21" xfId="0" applyNumberFormat="1" applyFont="1" applyFill="1" applyBorder="1"/>
    <xf numFmtId="4" fontId="3" fillId="7" borderId="13" xfId="0" applyNumberFormat="1" applyFont="1" applyFill="1" applyBorder="1"/>
    <xf numFmtId="4" fontId="3" fillId="7" borderId="16" xfId="0" applyNumberFormat="1" applyFont="1" applyFill="1" applyBorder="1"/>
    <xf numFmtId="4" fontId="0" fillId="7" borderId="22" xfId="0" applyNumberFormat="1" applyFill="1" applyBorder="1"/>
    <xf numFmtId="4" fontId="0" fillId="7" borderId="23" xfId="0" applyNumberFormat="1" applyFill="1" applyBorder="1"/>
    <xf numFmtId="4" fontId="0" fillId="7" borderId="16" xfId="0" applyNumberFormat="1" applyFill="1" applyBorder="1"/>
    <xf numFmtId="4" fontId="0" fillId="7" borderId="13" xfId="0" applyNumberFormat="1" applyFill="1" applyBorder="1"/>
    <xf numFmtId="4" fontId="0" fillId="6" borderId="0" xfId="0" applyNumberFormat="1" applyFill="1" applyBorder="1"/>
    <xf numFmtId="4" fontId="2" fillId="7" borderId="31" xfId="0" applyNumberFormat="1" applyFont="1" applyFill="1" applyBorder="1"/>
    <xf numFmtId="4" fontId="2" fillId="0" borderId="0" xfId="0" applyNumberFormat="1" applyFont="1"/>
    <xf numFmtId="4" fontId="0" fillId="0" borderId="0" xfId="0" applyNumberFormat="1" applyBorder="1"/>
    <xf numFmtId="4" fontId="0" fillId="0" borderId="0" xfId="0" applyNumberFormat="1" applyFill="1" applyBorder="1"/>
    <xf numFmtId="164" fontId="0" fillId="0" borderId="0" xfId="0" applyNumberFormat="1" applyFill="1" applyBorder="1"/>
    <xf numFmtId="4" fontId="3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center"/>
    </xf>
    <xf numFmtId="4" fontId="0" fillId="7" borderId="28" xfId="0" applyNumberFormat="1" applyFill="1" applyBorder="1" applyAlignment="1">
      <alignment horizontal="center"/>
    </xf>
    <xf numFmtId="4" fontId="0" fillId="7" borderId="26" xfId="0" applyNumberFormat="1" applyFill="1" applyBorder="1" applyAlignment="1">
      <alignment horizontal="center"/>
    </xf>
    <xf numFmtId="4" fontId="0" fillId="7" borderId="27" xfId="0" applyNumberFormat="1" applyFill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7" borderId="0" xfId="0" applyNumberFormat="1" applyFill="1" applyAlignment="1">
      <alignment horizontal="center"/>
    </xf>
    <xf numFmtId="4" fontId="5" fillId="0" borderId="0" xfId="0" applyNumberFormat="1" applyFont="1"/>
    <xf numFmtId="4" fontId="6" fillId="5" borderId="0" xfId="0" applyNumberFormat="1" applyFont="1" applyFill="1"/>
    <xf numFmtId="164" fontId="0" fillId="5" borderId="10" xfId="0" applyNumberFormat="1" applyFill="1" applyBorder="1" applyProtection="1">
      <protection locked="0"/>
    </xf>
    <xf numFmtId="4" fontId="0" fillId="5" borderId="0" xfId="0" applyNumberFormat="1" applyFill="1" applyProtection="1">
      <protection locked="0"/>
    </xf>
    <xf numFmtId="4" fontId="0" fillId="5" borderId="5" xfId="0" applyNumberFormat="1" applyFill="1" applyBorder="1" applyProtection="1">
      <protection locked="0"/>
    </xf>
    <xf numFmtId="4" fontId="0" fillId="5" borderId="3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tabSelected="1" workbookViewId="0">
      <selection activeCell="J19" sqref="J19"/>
    </sheetView>
  </sheetViews>
  <sheetFormatPr defaultColWidth="9.109375" defaultRowHeight="13.2"/>
  <cols>
    <col min="1" max="1" width="2.88671875" style="1" customWidth="1"/>
    <col min="2" max="2" width="11.6640625" style="1" bestFit="1" customWidth="1"/>
    <col min="3" max="4" width="9.109375" style="1"/>
    <col min="5" max="5" width="11.6640625" style="1" bestFit="1" customWidth="1"/>
    <col min="6" max="6" width="13.88671875" style="1" customWidth="1"/>
    <col min="7" max="8" width="9.109375" style="1"/>
    <col min="9" max="9" width="10" style="1" customWidth="1"/>
    <col min="10" max="10" width="13.88671875" style="1" customWidth="1"/>
    <col min="11" max="11" width="9.109375" style="1"/>
    <col min="12" max="12" width="5" style="1" customWidth="1"/>
    <col min="13" max="13" width="2.88671875" style="1" customWidth="1"/>
    <col min="14" max="16384" width="9.109375" style="1"/>
  </cols>
  <sheetData>
    <row r="1" spans="1:18" ht="14.4" thickBot="1">
      <c r="A1" s="56" t="s">
        <v>39</v>
      </c>
    </row>
    <row r="2" spans="1:18" ht="15.6">
      <c r="A2" s="57" t="s">
        <v>40</v>
      </c>
      <c r="B2" s="21"/>
      <c r="C2" s="21"/>
      <c r="E2" s="26"/>
      <c r="F2" s="27" t="s">
        <v>26</v>
      </c>
      <c r="G2" s="32">
        <v>10</v>
      </c>
      <c r="H2" s="33" t="s">
        <v>27</v>
      </c>
      <c r="I2" s="49" t="s">
        <v>32</v>
      </c>
      <c r="J2" s="50"/>
      <c r="K2" s="51"/>
    </row>
    <row r="3" spans="1:18" ht="15.6">
      <c r="E3" s="28"/>
      <c r="F3" s="29" t="s">
        <v>28</v>
      </c>
      <c r="G3" s="58">
        <v>55</v>
      </c>
      <c r="H3" s="34" t="s">
        <v>27</v>
      </c>
      <c r="I3" s="36" t="s">
        <v>10</v>
      </c>
      <c r="J3" s="29">
        <v>620.79</v>
      </c>
      <c r="K3" s="39" t="s">
        <v>33</v>
      </c>
    </row>
    <row r="4" spans="1:18" ht="16.2" thickBot="1">
      <c r="E4" s="30" t="s">
        <v>0</v>
      </c>
      <c r="F4" s="31" t="s">
        <v>29</v>
      </c>
      <c r="G4" s="16">
        <f>G3-G2</f>
        <v>45</v>
      </c>
      <c r="H4" s="35" t="s">
        <v>30</v>
      </c>
      <c r="I4" s="37" t="s">
        <v>11</v>
      </c>
      <c r="J4" s="31">
        <v>39.020000000000003</v>
      </c>
      <c r="K4" s="38" t="s">
        <v>34</v>
      </c>
    </row>
    <row r="5" spans="1:18">
      <c r="G5" s="55" t="s">
        <v>21</v>
      </c>
      <c r="H5" s="55"/>
    </row>
    <row r="6" spans="1:18" customFormat="1" ht="12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8" customFormat="1" ht="12.75" customHeight="1" thickBot="1">
      <c r="A7" s="1"/>
      <c r="B7" s="13" t="s">
        <v>18</v>
      </c>
      <c r="C7" s="14"/>
      <c r="D7" s="11"/>
      <c r="E7" s="59">
        <v>10.35</v>
      </c>
      <c r="F7" s="1" t="s">
        <v>19</v>
      </c>
      <c r="I7" s="1"/>
      <c r="J7" s="5"/>
      <c r="K7" s="5"/>
      <c r="L7" s="5"/>
      <c r="M7" s="1"/>
      <c r="R7" s="1"/>
    </row>
    <row r="8" spans="1:18" customFormat="1" ht="12.75" customHeight="1">
      <c r="A8" s="1"/>
      <c r="B8" s="2"/>
      <c r="C8" s="3"/>
      <c r="D8" s="3" t="s">
        <v>9</v>
      </c>
      <c r="E8" s="24">
        <f>E7*1000</f>
        <v>10350</v>
      </c>
      <c r="F8" s="1" t="s">
        <v>9</v>
      </c>
      <c r="G8" s="1"/>
      <c r="H8" s="1"/>
      <c r="I8" s="1"/>
      <c r="J8" s="1" t="s">
        <v>23</v>
      </c>
      <c r="K8" s="1">
        <f>E8*$J$4/1000</f>
        <v>403.85700000000008</v>
      </c>
      <c r="L8" s="1" t="s">
        <v>20</v>
      </c>
      <c r="M8" s="1"/>
    </row>
    <row r="9" spans="1:18" customFormat="1" ht="12.75" customHeight="1" thickBot="1">
      <c r="A9" s="1"/>
      <c r="B9" s="4" t="s">
        <v>3</v>
      </c>
      <c r="C9" s="5" t="s">
        <v>1</v>
      </c>
      <c r="D9" s="6" t="s">
        <v>0</v>
      </c>
      <c r="E9" s="17">
        <f>'Beregning Varmt Vand'!$G$4</f>
        <v>45</v>
      </c>
      <c r="F9" s="23">
        <f>E8*E9</f>
        <v>465750</v>
      </c>
      <c r="G9" s="7" t="s">
        <v>1</v>
      </c>
      <c r="H9" s="18">
        <f>F9/860</f>
        <v>541.56976744186045</v>
      </c>
      <c r="I9" s="7" t="s">
        <v>2</v>
      </c>
      <c r="J9" s="7" t="s">
        <v>22</v>
      </c>
      <c r="K9" s="7">
        <f>(H9*$J$3/1000)</f>
        <v>336.20109593023255</v>
      </c>
      <c r="L9" s="1" t="s">
        <v>20</v>
      </c>
      <c r="M9" s="1"/>
    </row>
    <row r="10" spans="1:18" customFormat="1" ht="12.75" customHeight="1" thickBot="1">
      <c r="A10" s="1"/>
      <c r="B10" s="1"/>
      <c r="C10" s="1"/>
      <c r="D10" s="1"/>
      <c r="E10" s="1"/>
      <c r="F10" s="1"/>
      <c r="G10" s="1"/>
      <c r="H10" s="1"/>
      <c r="I10" s="1"/>
      <c r="J10" s="8" t="s">
        <v>24</v>
      </c>
      <c r="K10" s="15">
        <f>SUM(K8:K9)</f>
        <v>740.05809593023264</v>
      </c>
      <c r="L10" s="8" t="s">
        <v>20</v>
      </c>
      <c r="M10" s="1"/>
    </row>
    <row r="11" spans="1:18" customFormat="1" ht="12.75" customHeight="1" thickTop="1">
      <c r="A11" s="1"/>
      <c r="B11" s="1"/>
      <c r="C11" s="1"/>
      <c r="D11" s="1"/>
      <c r="E11" s="1"/>
      <c r="F11" s="1"/>
      <c r="G11" s="1"/>
      <c r="H11" s="1"/>
      <c r="I11" s="1"/>
      <c r="J11" s="43"/>
      <c r="K11" s="44"/>
      <c r="L11" s="43"/>
      <c r="M11" s="1"/>
    </row>
    <row r="12" spans="1:18" customFormat="1" ht="12.75" customHeight="1" thickBo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8" customFormat="1" ht="7.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8" ht="12.75" customHeight="1" thickBot="1"/>
    <row r="15" spans="1:18" ht="12.75" customHeight="1" thickBot="1">
      <c r="B15" s="22" t="s">
        <v>15</v>
      </c>
      <c r="F15" s="1" t="s">
        <v>35</v>
      </c>
      <c r="H15" s="61">
        <v>38</v>
      </c>
      <c r="I15" s="41" t="s">
        <v>36</v>
      </c>
    </row>
    <row r="16" spans="1:18" ht="12.75" customHeight="1"/>
    <row r="17" spans="1:22" ht="12.75" customHeight="1">
      <c r="B17" s="54" t="s">
        <v>13</v>
      </c>
      <c r="C17" s="54"/>
      <c r="F17" s="54" t="s">
        <v>14</v>
      </c>
      <c r="G17" s="54"/>
    </row>
    <row r="18" spans="1:22" ht="12.75" customHeight="1">
      <c r="B18" s="59">
        <v>6</v>
      </c>
      <c r="C18" s="1" t="s">
        <v>4</v>
      </c>
      <c r="F18" s="59">
        <v>6</v>
      </c>
      <c r="G18" s="1" t="s">
        <v>4</v>
      </c>
    </row>
    <row r="19" spans="1:22" ht="12.75" customHeight="1">
      <c r="B19" s="59">
        <v>0.5</v>
      </c>
      <c r="C19" s="1" t="s">
        <v>17</v>
      </c>
      <c r="F19" s="59">
        <v>0.25</v>
      </c>
      <c r="G19" s="1" t="s">
        <v>5</v>
      </c>
    </row>
    <row r="20" spans="1:22" ht="12.75" customHeight="1">
      <c r="B20" s="59">
        <v>2</v>
      </c>
      <c r="C20" s="1" t="s">
        <v>6</v>
      </c>
      <c r="F20" s="59">
        <v>2</v>
      </c>
      <c r="G20" s="1" t="s">
        <v>6</v>
      </c>
    </row>
    <row r="21" spans="1:22" ht="12.75" customHeight="1">
      <c r="B21" s="60">
        <v>900</v>
      </c>
      <c r="C21" s="7" t="s">
        <v>8</v>
      </c>
      <c r="D21" s="7"/>
      <c r="F21" s="60">
        <v>900</v>
      </c>
      <c r="G21" s="7" t="s">
        <v>8</v>
      </c>
      <c r="H21" s="7"/>
    </row>
    <row r="22" spans="1:22" ht="12.75" customHeight="1" thickBot="1">
      <c r="B22" s="20">
        <f>(B18*B19*B20*B21)/1000</f>
        <v>5.4</v>
      </c>
      <c r="C22" s="8" t="s">
        <v>12</v>
      </c>
      <c r="D22" s="8"/>
      <c r="F22" s="20">
        <f>(F18*F19*F20*F21)/1000</f>
        <v>2.7</v>
      </c>
      <c r="G22" s="8" t="s">
        <v>12</v>
      </c>
      <c r="H22" s="8"/>
    </row>
    <row r="23" spans="1:22" ht="12.75" customHeight="1" thickTop="1" thickBot="1">
      <c r="H23" s="20">
        <f>B22-F22</f>
        <v>2.7</v>
      </c>
      <c r="I23" s="8" t="s">
        <v>31</v>
      </c>
      <c r="J23" s="8"/>
    </row>
    <row r="24" spans="1:22" ht="12.75" customHeight="1" thickTop="1"/>
    <row r="25" spans="1:22" ht="12.75" customHeight="1"/>
    <row r="26" spans="1:22" ht="12.75" customHeight="1" thickBot="1">
      <c r="B26" s="9" t="s">
        <v>18</v>
      </c>
      <c r="C26" s="10"/>
      <c r="D26" s="11"/>
      <c r="E26" s="19">
        <f>B22-F22</f>
        <v>2.7</v>
      </c>
      <c r="F26" s="1" t="s">
        <v>19</v>
      </c>
      <c r="J26" s="5" t="s">
        <v>38</v>
      </c>
      <c r="K26" s="5"/>
      <c r="L26" s="5"/>
      <c r="N26" s="44"/>
      <c r="O26" s="44"/>
      <c r="P26" s="44"/>
      <c r="Q26" s="44"/>
      <c r="R26" s="44"/>
      <c r="S26" s="44"/>
      <c r="T26" s="44"/>
      <c r="U26" s="44"/>
      <c r="V26" s="44"/>
    </row>
    <row r="27" spans="1:22" ht="12.75" customHeight="1">
      <c r="B27" s="2"/>
      <c r="C27" s="3"/>
      <c r="D27" s="3" t="s">
        <v>9</v>
      </c>
      <c r="E27" s="24">
        <f>E26*1000</f>
        <v>2700</v>
      </c>
      <c r="F27" s="1" t="s">
        <v>9</v>
      </c>
      <c r="J27" s="1" t="s">
        <v>23</v>
      </c>
      <c r="K27" s="1">
        <f>E27*$J$4/1000</f>
        <v>105.35400000000001</v>
      </c>
      <c r="L27" s="1" t="s">
        <v>20</v>
      </c>
      <c r="N27" s="44"/>
      <c r="O27" s="44"/>
      <c r="P27" s="44"/>
      <c r="Q27" s="45"/>
      <c r="R27" s="46"/>
      <c r="S27" s="48"/>
      <c r="T27" s="48"/>
      <c r="U27" s="48"/>
      <c r="V27" s="44"/>
    </row>
    <row r="28" spans="1:22" ht="12.75" customHeight="1" thickBot="1">
      <c r="B28" s="4" t="s">
        <v>3</v>
      </c>
      <c r="C28" s="5" t="s">
        <v>1</v>
      </c>
      <c r="D28" s="6" t="s">
        <v>0</v>
      </c>
      <c r="E28" s="17">
        <f>H15-10</f>
        <v>28</v>
      </c>
      <c r="F28" s="23">
        <f>E27*E28</f>
        <v>75600</v>
      </c>
      <c r="G28" s="7" t="s">
        <v>1</v>
      </c>
      <c r="H28" s="18">
        <f>F28/860</f>
        <v>87.906976744186053</v>
      </c>
      <c r="I28" s="7" t="s">
        <v>2</v>
      </c>
      <c r="J28" s="7" t="s">
        <v>22</v>
      </c>
      <c r="K28" s="7">
        <f>(H28*$J$3/1000)</f>
        <v>54.571772093023256</v>
      </c>
      <c r="L28" s="1" t="s">
        <v>20</v>
      </c>
      <c r="N28" s="44"/>
      <c r="O28" s="44"/>
      <c r="P28" s="44"/>
      <c r="Q28" s="45"/>
      <c r="R28" s="46"/>
      <c r="S28" s="44"/>
      <c r="T28" s="44"/>
      <c r="U28" s="44"/>
      <c r="V28" s="44"/>
    </row>
    <row r="29" spans="1:22" ht="12.75" customHeight="1" thickBot="1">
      <c r="J29" s="8" t="s">
        <v>24</v>
      </c>
      <c r="K29" s="15">
        <f>SUM(K27:K28)</f>
        <v>159.92577209302328</v>
      </c>
      <c r="L29" s="8" t="s">
        <v>20</v>
      </c>
      <c r="N29" s="44"/>
      <c r="O29" s="47"/>
      <c r="P29" s="44"/>
      <c r="Q29" s="45"/>
      <c r="R29" s="46"/>
      <c r="S29" s="44"/>
      <c r="T29" s="44"/>
      <c r="U29" s="44"/>
      <c r="V29" s="44"/>
    </row>
    <row r="30" spans="1:22" ht="12.75" customHeight="1" thickTop="1" thickBo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4"/>
      <c r="O30" s="44"/>
      <c r="P30" s="44"/>
      <c r="Q30" s="44"/>
      <c r="R30" s="44"/>
      <c r="S30" s="44"/>
      <c r="T30" s="44"/>
      <c r="U30" s="44"/>
      <c r="V30" s="44"/>
    </row>
    <row r="31" spans="1:22" ht="7.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4"/>
      <c r="O31" s="44"/>
      <c r="P31" s="44"/>
      <c r="Q31" s="44"/>
      <c r="R31" s="44"/>
      <c r="S31" s="44"/>
      <c r="T31" s="44"/>
      <c r="U31" s="44"/>
      <c r="V31" s="44"/>
    </row>
    <row r="32" spans="1:22" ht="12.75" customHeight="1" thickBot="1">
      <c r="N32" s="44"/>
      <c r="O32" s="44"/>
      <c r="P32" s="44"/>
      <c r="Q32" s="44"/>
      <c r="R32" s="44"/>
      <c r="S32" s="44"/>
      <c r="T32" s="44"/>
      <c r="U32" s="44"/>
      <c r="V32" s="44"/>
    </row>
    <row r="33" spans="1:22" ht="12.75" customHeight="1" thickBot="1">
      <c r="B33" s="22" t="s">
        <v>16</v>
      </c>
      <c r="F33" s="42" t="s">
        <v>37</v>
      </c>
      <c r="H33" s="61">
        <v>40</v>
      </c>
      <c r="I33" s="41" t="s">
        <v>36</v>
      </c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12.75" customHeight="1"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12.75" customHeight="1">
      <c r="B35" s="52" t="s">
        <v>13</v>
      </c>
      <c r="C35" s="53"/>
      <c r="F35" s="52" t="s">
        <v>14</v>
      </c>
      <c r="G35" s="53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2.75" customHeight="1">
      <c r="B36" s="59">
        <v>12</v>
      </c>
      <c r="C36" s="1" t="s">
        <v>4</v>
      </c>
      <c r="F36" s="59">
        <v>8</v>
      </c>
      <c r="G36" s="1" t="s">
        <v>4</v>
      </c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12.75" customHeight="1">
      <c r="B37" s="59">
        <v>8</v>
      </c>
      <c r="C37" s="1" t="s">
        <v>25</v>
      </c>
      <c r="F37" s="59">
        <v>7</v>
      </c>
      <c r="G37" s="1" t="s">
        <v>25</v>
      </c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2.75" customHeight="1">
      <c r="B38" s="59">
        <v>1</v>
      </c>
      <c r="C38" s="1" t="s">
        <v>6</v>
      </c>
      <c r="F38" s="59">
        <v>1</v>
      </c>
      <c r="G38" s="1" t="s">
        <v>6</v>
      </c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12.75" customHeight="1">
      <c r="B39" s="60">
        <v>208</v>
      </c>
      <c r="C39" s="7" t="s">
        <v>7</v>
      </c>
      <c r="D39" s="7"/>
      <c r="F39" s="60">
        <v>208</v>
      </c>
      <c r="G39" s="7" t="s">
        <v>7</v>
      </c>
      <c r="H39" s="7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2.75" customHeight="1" thickBot="1">
      <c r="B40" s="20">
        <f>(B36*B37*B38*B39)/1000</f>
        <v>19.968</v>
      </c>
      <c r="C40" s="8" t="s">
        <v>12</v>
      </c>
      <c r="D40" s="8"/>
      <c r="F40" s="20">
        <f>(F36*F37*F38*F39)/1000</f>
        <v>11.648</v>
      </c>
      <c r="G40" s="8" t="s">
        <v>12</v>
      </c>
      <c r="H40" s="8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12.75" customHeight="1" thickTop="1" thickBot="1">
      <c r="H41" s="20">
        <f>B40-F40</f>
        <v>8.32</v>
      </c>
      <c r="I41" s="8" t="s">
        <v>31</v>
      </c>
      <c r="J41" s="8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2.75" customHeight="1" thickTop="1"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12.75" customHeight="1"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2.75" customHeight="1" thickBot="1">
      <c r="B44" s="9" t="s">
        <v>18</v>
      </c>
      <c r="C44" s="10"/>
      <c r="D44" s="11"/>
      <c r="E44" s="12">
        <f>B40-F40</f>
        <v>8.32</v>
      </c>
      <c r="F44" s="1" t="s">
        <v>19</v>
      </c>
      <c r="J44" s="5" t="s">
        <v>38</v>
      </c>
      <c r="K44" s="5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12.75" customHeight="1">
      <c r="B45" s="2"/>
      <c r="C45" s="3"/>
      <c r="D45" s="3" t="s">
        <v>9</v>
      </c>
      <c r="E45" s="25">
        <f>E44*1000</f>
        <v>8320</v>
      </c>
      <c r="F45" s="1" t="s">
        <v>9</v>
      </c>
      <c r="J45" s="1" t="s">
        <v>23</v>
      </c>
      <c r="K45" s="1">
        <f>E45*$J$4/1000</f>
        <v>324.64640000000003</v>
      </c>
      <c r="L45" s="1" t="s">
        <v>20</v>
      </c>
      <c r="N45" s="44"/>
      <c r="O45" s="44"/>
      <c r="P45" s="44"/>
      <c r="Q45" s="45"/>
      <c r="R45" s="46"/>
      <c r="S45" s="48"/>
      <c r="T45" s="48"/>
      <c r="U45" s="48"/>
      <c r="V45" s="44"/>
    </row>
    <row r="46" spans="1:22" ht="12.75" customHeight="1" thickBot="1">
      <c r="B46" s="4" t="s">
        <v>3</v>
      </c>
      <c r="C46" s="5" t="s">
        <v>1</v>
      </c>
      <c r="D46" s="6" t="s">
        <v>0</v>
      </c>
      <c r="E46" s="17">
        <f>H33-10</f>
        <v>30</v>
      </c>
      <c r="F46" s="23">
        <f>E45*E46</f>
        <v>249600</v>
      </c>
      <c r="G46" s="7" t="s">
        <v>1</v>
      </c>
      <c r="H46" s="18">
        <f>F46/860</f>
        <v>290.23255813953489</v>
      </c>
      <c r="I46" s="7" t="s">
        <v>2</v>
      </c>
      <c r="J46" s="7" t="s">
        <v>22</v>
      </c>
      <c r="K46" s="7">
        <f>(H46*$J$3/1000)</f>
        <v>180.17346976744184</v>
      </c>
      <c r="L46" s="1" t="s">
        <v>20</v>
      </c>
      <c r="N46" s="44"/>
      <c r="O46" s="44"/>
      <c r="P46" s="44"/>
      <c r="Q46" s="45"/>
      <c r="R46" s="46"/>
      <c r="S46" s="44"/>
      <c r="T46" s="44"/>
      <c r="U46" s="44"/>
      <c r="V46" s="44"/>
    </row>
    <row r="47" spans="1:22" ht="12.75" customHeight="1" thickBot="1">
      <c r="J47" s="8" t="s">
        <v>24</v>
      </c>
      <c r="K47" s="15">
        <f>SUM(K45:K46)</f>
        <v>504.8198697674419</v>
      </c>
      <c r="L47" s="8" t="s">
        <v>20</v>
      </c>
      <c r="N47" s="44"/>
      <c r="O47" s="47"/>
      <c r="P47" s="44"/>
      <c r="Q47" s="45"/>
      <c r="R47" s="46"/>
      <c r="S47" s="44"/>
      <c r="T47" s="44"/>
      <c r="U47" s="44"/>
      <c r="V47" s="44"/>
    </row>
    <row r="48" spans="1:22" ht="12.75" customHeight="1" thickTop="1" thickBo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44"/>
      <c r="O48" s="44"/>
      <c r="P48" s="44"/>
      <c r="Q48" s="44"/>
      <c r="R48" s="44"/>
      <c r="S48" s="44"/>
      <c r="T48" s="44"/>
      <c r="U48" s="44"/>
      <c r="V48" s="44"/>
    </row>
    <row r="49" spans="1:22" ht="7.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4"/>
      <c r="O49" s="44"/>
      <c r="P49" s="44"/>
      <c r="Q49" s="44"/>
      <c r="R49" s="44"/>
      <c r="S49" s="44"/>
      <c r="T49" s="44"/>
      <c r="U49" s="44"/>
      <c r="V49" s="44"/>
    </row>
  </sheetData>
  <sheetProtection sheet="1" objects="1" scenarios="1"/>
  <mergeCells count="8">
    <mergeCell ref="S27:U27"/>
    <mergeCell ref="S45:U45"/>
    <mergeCell ref="I2:K2"/>
    <mergeCell ref="B35:C35"/>
    <mergeCell ref="F35:G35"/>
    <mergeCell ref="B17:C17"/>
    <mergeCell ref="F17:G17"/>
    <mergeCell ref="G5:H5"/>
  </mergeCells>
  <phoneticPr fontId="0" type="noConversion"/>
  <pageMargins left="0.75" right="0.75" top="1" bottom="0.5699999999999999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Beregning Varmt Vand</vt:lpstr>
      <vt:lpstr>'Beregning Varmt Vand'!Print_Area</vt:lpstr>
    </vt:vector>
  </TitlesOfParts>
  <Company>Københavns Energi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fjen01</dc:creator>
  <cp:lastModifiedBy>Søren Borch</cp:lastModifiedBy>
  <cp:lastPrinted>2008-05-21T12:55:48Z</cp:lastPrinted>
  <dcterms:created xsi:type="dcterms:W3CDTF">2007-09-12T06:04:47Z</dcterms:created>
  <dcterms:modified xsi:type="dcterms:W3CDTF">2012-05-11T13:40:15Z</dcterms:modified>
</cp:coreProperties>
</file>